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curement Plan\2024\Final PP Files\"/>
    </mc:Choice>
  </mc:AlternateContent>
  <bookViews>
    <workbookView xWindow="-210" yWindow="-210" windowWidth="23250" windowHeight="12450" tabRatio="332"/>
  </bookViews>
  <sheets>
    <sheet name="Sheet1" sheetId="1" r:id="rId1"/>
  </sheets>
  <definedNames>
    <definedName name="_xlnm.Print_Area" localSheetId="0">Sheet1!$A$3:$H$27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D8" i="1"/>
  <c r="D7" i="1"/>
  <c r="D6" i="1"/>
  <c r="D5" i="1"/>
  <c r="D19" i="1" l="1"/>
  <c r="D22" i="1"/>
  <c r="D21" i="1"/>
  <c r="D14" i="1"/>
  <c r="D18" i="1"/>
  <c r="D12" i="1"/>
  <c r="D11" i="1"/>
  <c r="D24" i="1"/>
  <c r="D15" i="1"/>
  <c r="D13" i="1"/>
  <c r="D17" i="1"/>
  <c r="D25" i="1"/>
  <c r="D23" i="1"/>
  <c r="D16" i="1"/>
  <c r="D10" i="1"/>
  <c r="D9" i="1"/>
  <c r="D20" i="1"/>
</calcChain>
</file>

<file path=xl/sharedStrings.xml><?xml version="1.0" encoding="utf-8"?>
<sst xmlns="http://schemas.openxmlformats.org/spreadsheetml/2006/main" count="139" uniqueCount="56">
  <si>
    <t>Name of Procurement  (Description)</t>
  </si>
  <si>
    <t>Tentative Date of Award of Contract</t>
  </si>
  <si>
    <t>Tentative Date of Completion</t>
  </si>
  <si>
    <t xml:space="preserve">Tentative Date of Procurement Notice Publication </t>
  </si>
  <si>
    <t xml:space="preserve">**Procurement method means Open Competitive Bidding / Petty Purchases / Quotations / Direct Contracting / Negotiated Tedering. </t>
  </si>
  <si>
    <t>**Procurement Method</t>
  </si>
  <si>
    <t xml:space="preserve">*The Annual Procurement Plan may be prepared on the assumption that total allocated budget will be released. </t>
  </si>
  <si>
    <t>Remote Biometric SDK RFP Digital Onboarding - tender</t>
  </si>
  <si>
    <t>WhatsApp Banking &amp; API - WABA</t>
  </si>
  <si>
    <t xml:space="preserve">Enterprise Data warehouse </t>
  </si>
  <si>
    <t>DB Research Initiatives (EC)</t>
  </si>
  <si>
    <t>Data Transformation Projects (Data architecture &amp; projects)</t>
  </si>
  <si>
    <t>LOS Platform (EC)</t>
  </si>
  <si>
    <t>USSD and SMS channels for basic digital banking (EC)</t>
  </si>
  <si>
    <t>Internet Banking (Retail &amp; Corporate)</t>
  </si>
  <si>
    <t>Internet Payments Gateway Acquiring Payment (Pilot EC)</t>
  </si>
  <si>
    <t>USD 3,000,000</t>
  </si>
  <si>
    <t>USD 45,000</t>
  </si>
  <si>
    <t>USD 30,000</t>
  </si>
  <si>
    <t>USD 100,000</t>
  </si>
  <si>
    <t>USD 250,000</t>
  </si>
  <si>
    <t>USD 500,000</t>
  </si>
  <si>
    <t>USD 150,000</t>
  </si>
  <si>
    <t>Branchless Banking / Digital Wallet</t>
  </si>
  <si>
    <t>USD 360,000</t>
  </si>
  <si>
    <t>Q4 2023</t>
  </si>
  <si>
    <t>Q4 2025</t>
  </si>
  <si>
    <t>Q1 2025</t>
  </si>
  <si>
    <t>Q2 2025</t>
  </si>
  <si>
    <t>USD 6,500,000</t>
  </si>
  <si>
    <t>USD 50,000</t>
  </si>
  <si>
    <t>500,000 PayPak repeat order</t>
  </si>
  <si>
    <t>SMS Gateway - Replacement of existing</t>
  </si>
  <si>
    <t>USD 2,100,000</t>
  </si>
  <si>
    <t>USD 1,300,000</t>
  </si>
  <si>
    <t>USD 41,000</t>
  </si>
  <si>
    <t>International Payment Scheme (Pay As You Go)</t>
  </si>
  <si>
    <t>USD 300,000</t>
  </si>
  <si>
    <t>Q3 2025</t>
  </si>
  <si>
    <t>UPI 1M RFP (Cards)</t>
  </si>
  <si>
    <t>UPI Stationary (Welcome Package)</t>
  </si>
  <si>
    <t>Q1 2024</t>
  </si>
  <si>
    <t>Q2 2024</t>
  </si>
  <si>
    <t>Q4 2024</t>
  </si>
  <si>
    <t>Q3 2024</t>
  </si>
  <si>
    <t>Open Competitive
Bidding/Alternative methods of
Procurement</t>
  </si>
  <si>
    <t>Direct contract/Alternative methods of
Procurement</t>
  </si>
  <si>
    <t>Amount in PKR
(@ 320)</t>
  </si>
  <si>
    <t>Procurement of ATMs (400) - EMERGENCY PROCUREMENT</t>
  </si>
  <si>
    <t>NBP Digital - Website Revamping</t>
  </si>
  <si>
    <t>NBP Digital - Employee Intranet</t>
  </si>
  <si>
    <t>Annual Procurement Plan 2024</t>
  </si>
  <si>
    <t xml:space="preserve">(Under Rule 8 and 9 of the Public Procurement Rules 2004) </t>
  </si>
  <si>
    <t>Name of Agency: National Bank of Pakistan</t>
  </si>
  <si>
    <t>S. No</t>
  </si>
  <si>
    <t>Estimated Cost
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</si>
</sst>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0.000000_);_(* \(#,##0.000000\);_(* &quot;-&quot;??_);_(@_)"/>
    <numFmt numFmtId="167" formatCode="_(* #,##0.0000000_);_(* \(#,##0.0000000\);_(* &quot;-&quot;??_);_(@_)"/>
    <numFmt numFmtId="168" formatCode="_(* #,##0.000000000_);_(* \(#,##0.00000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43" fontId="0" fillId="0" borderId="0" xfId="0" applyNumberFormat="1" applyAlignment="1">
      <alignment vertical="center" wrapText="1"/>
    </xf>
    <xf numFmtId="165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 wrapText="1"/>
    </xf>
    <xf numFmtId="167" fontId="0" fillId="0" borderId="0" xfId="0" applyNumberFormat="1" applyAlignment="1">
      <alignment vertical="center" wrapText="1"/>
    </xf>
    <xf numFmtId="9" fontId="0" fillId="0" borderId="0" xfId="2" applyFont="1" applyAlignment="1">
      <alignment vertical="center" wrapText="1"/>
    </xf>
    <xf numFmtId="168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3" fontId="0" fillId="0" borderId="1" xfId="1" applyFont="1" applyBorder="1" applyAlignment="1">
      <alignment horizontal="right" vertical="center"/>
    </xf>
    <xf numFmtId="164" fontId="0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right" vertical="center"/>
    </xf>
    <xf numFmtId="164" fontId="0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zoomScaleSheetLayoutView="100" workbookViewId="0">
      <selection activeCell="D4" sqref="D4"/>
    </sheetView>
  </sheetViews>
  <sheetFormatPr defaultColWidth="9.140625" defaultRowHeight="15" x14ac:dyDescent="0.25"/>
  <cols>
    <col min="1" max="1" width="5.5703125" style="2" bestFit="1" customWidth="1"/>
    <col min="2" max="2" width="45.85546875" style="4" customWidth="1"/>
    <col min="3" max="3" width="14.7109375" style="5" bestFit="1" customWidth="1"/>
    <col min="4" max="4" width="14.28515625" style="2" bestFit="1" customWidth="1"/>
    <col min="5" max="5" width="36.140625" style="1" bestFit="1" customWidth="1"/>
    <col min="6" max="6" width="19.140625" style="2" bestFit="1" customWidth="1"/>
    <col min="7" max="7" width="14.140625" style="2" bestFit="1" customWidth="1"/>
    <col min="8" max="8" width="11.42578125" style="2" bestFit="1" customWidth="1"/>
    <col min="9" max="9" width="9.140625" style="1"/>
    <col min="10" max="10" width="12.7109375" style="1" bestFit="1" customWidth="1"/>
    <col min="11" max="16384" width="9.140625" style="1"/>
  </cols>
  <sheetData>
    <row r="1" spans="1:10" ht="15" customHeight="1" x14ac:dyDescent="0.25">
      <c r="A1" s="12" t="s">
        <v>51</v>
      </c>
      <c r="B1" s="12"/>
      <c r="C1" s="12"/>
      <c r="D1" s="12"/>
      <c r="E1" s="12"/>
      <c r="F1" s="12"/>
      <c r="G1" s="12"/>
      <c r="H1" s="12"/>
    </row>
    <row r="2" spans="1:10" ht="15" customHeight="1" x14ac:dyDescent="0.25">
      <c r="A2" s="12" t="s">
        <v>52</v>
      </c>
      <c r="B2" s="12"/>
      <c r="C2" s="12"/>
      <c r="D2" s="12"/>
      <c r="E2" s="12"/>
      <c r="F2" s="12"/>
      <c r="G2" s="12"/>
      <c r="H2" s="12"/>
    </row>
    <row r="3" spans="1:10" ht="15" customHeight="1" x14ac:dyDescent="0.25">
      <c r="A3" s="13" t="s">
        <v>53</v>
      </c>
      <c r="B3" s="13"/>
      <c r="C3" s="13"/>
      <c r="D3" s="13"/>
      <c r="E3" s="13"/>
      <c r="F3" s="13"/>
      <c r="G3" s="13"/>
      <c r="H3" s="13"/>
    </row>
    <row r="4" spans="1:10" ht="45" x14ac:dyDescent="0.25">
      <c r="A4" s="3" t="s">
        <v>54</v>
      </c>
      <c r="B4" s="3" t="s">
        <v>0</v>
      </c>
      <c r="C4" s="3" t="s">
        <v>55</v>
      </c>
      <c r="D4" s="3" t="s">
        <v>47</v>
      </c>
      <c r="E4" s="3" t="s">
        <v>5</v>
      </c>
      <c r="F4" s="3" t="s">
        <v>3</v>
      </c>
      <c r="G4" s="3" t="s">
        <v>1</v>
      </c>
      <c r="H4" s="3" t="s">
        <v>2</v>
      </c>
    </row>
    <row r="5" spans="1:10" ht="43.15" customHeight="1" x14ac:dyDescent="0.25">
      <c r="A5" s="14">
        <v>1</v>
      </c>
      <c r="B5" s="15" t="s">
        <v>7</v>
      </c>
      <c r="C5" s="16" t="s">
        <v>17</v>
      </c>
      <c r="D5" s="17">
        <f>45000*320</f>
        <v>14400000</v>
      </c>
      <c r="E5" s="18" t="s">
        <v>45</v>
      </c>
      <c r="F5" s="19" t="s">
        <v>25</v>
      </c>
      <c r="G5" s="19" t="s">
        <v>41</v>
      </c>
      <c r="H5" s="19" t="s">
        <v>41</v>
      </c>
    </row>
    <row r="6" spans="1:10" ht="45.6" customHeight="1" x14ac:dyDescent="0.25">
      <c r="A6" s="14">
        <f>1+A5</f>
        <v>2</v>
      </c>
      <c r="B6" s="15" t="s">
        <v>31</v>
      </c>
      <c r="C6" s="16" t="s">
        <v>34</v>
      </c>
      <c r="D6" s="17">
        <f>1300000*320</f>
        <v>416000000</v>
      </c>
      <c r="E6" s="18" t="s">
        <v>46</v>
      </c>
      <c r="F6" s="19" t="s">
        <v>25</v>
      </c>
      <c r="G6" s="19" t="s">
        <v>41</v>
      </c>
      <c r="H6" s="19" t="s">
        <v>43</v>
      </c>
    </row>
    <row r="7" spans="1:10" ht="45" customHeight="1" x14ac:dyDescent="0.25">
      <c r="A7" s="14">
        <f t="shared" ref="A7:A25" si="0">1+A6</f>
        <v>3</v>
      </c>
      <c r="B7" s="15" t="s">
        <v>40</v>
      </c>
      <c r="C7" s="16" t="s">
        <v>35</v>
      </c>
      <c r="D7" s="17">
        <f>41000*320</f>
        <v>13120000</v>
      </c>
      <c r="E7" s="18" t="s">
        <v>45</v>
      </c>
      <c r="F7" s="19" t="s">
        <v>25</v>
      </c>
      <c r="G7" s="19" t="s">
        <v>41</v>
      </c>
      <c r="H7" s="19" t="s">
        <v>43</v>
      </c>
    </row>
    <row r="8" spans="1:10" ht="45" customHeight="1" x14ac:dyDescent="0.25">
      <c r="A8" s="14">
        <f t="shared" si="0"/>
        <v>4</v>
      </c>
      <c r="B8" s="15" t="s">
        <v>48</v>
      </c>
      <c r="C8" s="16" t="s">
        <v>29</v>
      </c>
      <c r="D8" s="17">
        <f>6500000*320</f>
        <v>2080000000</v>
      </c>
      <c r="E8" s="18" t="s">
        <v>45</v>
      </c>
      <c r="F8" s="19" t="s">
        <v>41</v>
      </c>
      <c r="G8" s="19" t="s">
        <v>42</v>
      </c>
      <c r="H8" s="19" t="s">
        <v>43</v>
      </c>
    </row>
    <row r="9" spans="1:10" ht="45" x14ac:dyDescent="0.25">
      <c r="A9" s="14">
        <f t="shared" si="0"/>
        <v>5</v>
      </c>
      <c r="B9" s="15" t="s">
        <v>8</v>
      </c>
      <c r="C9" s="20" t="s">
        <v>18</v>
      </c>
      <c r="D9" s="21">
        <f>30000*320</f>
        <v>9600000</v>
      </c>
      <c r="E9" s="18" t="s">
        <v>45</v>
      </c>
      <c r="F9" s="19" t="s">
        <v>41</v>
      </c>
      <c r="G9" s="14" t="s">
        <v>42</v>
      </c>
      <c r="H9" s="19" t="s">
        <v>43</v>
      </c>
    </row>
    <row r="10" spans="1:10" ht="45" x14ac:dyDescent="0.25">
      <c r="A10" s="14">
        <f t="shared" si="0"/>
        <v>6</v>
      </c>
      <c r="B10" s="15" t="s">
        <v>49</v>
      </c>
      <c r="C10" s="16" t="s">
        <v>19</v>
      </c>
      <c r="D10" s="17">
        <f>100000*320</f>
        <v>32000000</v>
      </c>
      <c r="E10" s="18" t="s">
        <v>45</v>
      </c>
      <c r="F10" s="19" t="s">
        <v>41</v>
      </c>
      <c r="G10" s="14" t="s">
        <v>42</v>
      </c>
      <c r="H10" s="19" t="s">
        <v>43</v>
      </c>
    </row>
    <row r="11" spans="1:10" ht="45" x14ac:dyDescent="0.25">
      <c r="A11" s="14">
        <f t="shared" si="0"/>
        <v>7</v>
      </c>
      <c r="B11" s="15" t="s">
        <v>12</v>
      </c>
      <c r="C11" s="16" t="s">
        <v>16</v>
      </c>
      <c r="D11" s="17">
        <f>3000000*320</f>
        <v>960000000</v>
      </c>
      <c r="E11" s="18" t="s">
        <v>45</v>
      </c>
      <c r="F11" s="19" t="s">
        <v>41</v>
      </c>
      <c r="G11" s="14" t="s">
        <v>42</v>
      </c>
      <c r="H11" s="19" t="s">
        <v>26</v>
      </c>
    </row>
    <row r="12" spans="1:10" ht="45" x14ac:dyDescent="0.25">
      <c r="A12" s="14">
        <f t="shared" si="0"/>
        <v>8</v>
      </c>
      <c r="B12" s="15" t="s">
        <v>23</v>
      </c>
      <c r="C12" s="16" t="s">
        <v>24</v>
      </c>
      <c r="D12" s="17">
        <f>360000*320</f>
        <v>115200000</v>
      </c>
      <c r="E12" s="18" t="s">
        <v>45</v>
      </c>
      <c r="F12" s="19" t="s">
        <v>41</v>
      </c>
      <c r="G12" s="14" t="s">
        <v>42</v>
      </c>
      <c r="H12" s="19" t="s">
        <v>43</v>
      </c>
    </row>
    <row r="13" spans="1:10" ht="45" x14ac:dyDescent="0.25">
      <c r="A13" s="14">
        <f t="shared" si="0"/>
        <v>9</v>
      </c>
      <c r="B13" s="15" t="s">
        <v>13</v>
      </c>
      <c r="C13" s="16" t="s">
        <v>19</v>
      </c>
      <c r="D13" s="17">
        <f>100000*320</f>
        <v>32000000</v>
      </c>
      <c r="E13" s="18" t="s">
        <v>45</v>
      </c>
      <c r="F13" s="19" t="s">
        <v>41</v>
      </c>
      <c r="G13" s="14" t="s">
        <v>42</v>
      </c>
      <c r="H13" s="19" t="s">
        <v>43</v>
      </c>
    </row>
    <row r="14" spans="1:10" ht="45" x14ac:dyDescent="0.25">
      <c r="A14" s="14">
        <f t="shared" si="0"/>
        <v>10</v>
      </c>
      <c r="B14" s="15" t="s">
        <v>39</v>
      </c>
      <c r="C14" s="16" t="s">
        <v>33</v>
      </c>
      <c r="D14" s="17">
        <f>2100000*320</f>
        <v>672000000</v>
      </c>
      <c r="E14" s="18" t="s">
        <v>45</v>
      </c>
      <c r="F14" s="19" t="s">
        <v>41</v>
      </c>
      <c r="G14" s="19" t="s">
        <v>41</v>
      </c>
      <c r="H14" s="19" t="s">
        <v>28</v>
      </c>
      <c r="J14" s="8"/>
    </row>
    <row r="15" spans="1:10" ht="45" x14ac:dyDescent="0.25">
      <c r="A15" s="14">
        <f t="shared" si="0"/>
        <v>11</v>
      </c>
      <c r="B15" s="15" t="s">
        <v>32</v>
      </c>
      <c r="C15" s="20" t="s">
        <v>19</v>
      </c>
      <c r="D15" s="21">
        <f>100000*320</f>
        <v>32000000</v>
      </c>
      <c r="E15" s="18" t="s">
        <v>45</v>
      </c>
      <c r="F15" s="14" t="s">
        <v>41</v>
      </c>
      <c r="G15" s="14" t="s">
        <v>42</v>
      </c>
      <c r="H15" s="14" t="s">
        <v>42</v>
      </c>
      <c r="J15" s="6"/>
    </row>
    <row r="16" spans="1:10" ht="45" x14ac:dyDescent="0.25">
      <c r="A16" s="14">
        <f t="shared" si="0"/>
        <v>12</v>
      </c>
      <c r="B16" s="15" t="s">
        <v>50</v>
      </c>
      <c r="C16" s="16" t="s">
        <v>20</v>
      </c>
      <c r="D16" s="17">
        <f>250000*320</f>
        <v>80000000</v>
      </c>
      <c r="E16" s="18" t="s">
        <v>45</v>
      </c>
      <c r="F16" s="14" t="s">
        <v>42</v>
      </c>
      <c r="G16" s="14" t="s">
        <v>42</v>
      </c>
      <c r="H16" s="19" t="s">
        <v>43</v>
      </c>
      <c r="J16" s="9"/>
    </row>
    <row r="17" spans="1:10" ht="45" x14ac:dyDescent="0.25">
      <c r="A17" s="14">
        <f t="shared" si="0"/>
        <v>13</v>
      </c>
      <c r="B17" s="15" t="s">
        <v>14</v>
      </c>
      <c r="C17" s="16" t="s">
        <v>21</v>
      </c>
      <c r="D17" s="17">
        <f>500000*320</f>
        <v>160000000</v>
      </c>
      <c r="E17" s="18" t="s">
        <v>45</v>
      </c>
      <c r="F17" s="14" t="s">
        <v>42</v>
      </c>
      <c r="G17" s="14" t="s">
        <v>44</v>
      </c>
      <c r="H17" s="19" t="s">
        <v>28</v>
      </c>
      <c r="J17" s="9"/>
    </row>
    <row r="18" spans="1:10" ht="45" x14ac:dyDescent="0.25">
      <c r="A18" s="14">
        <f t="shared" si="0"/>
        <v>14</v>
      </c>
      <c r="B18" s="15" t="s">
        <v>15</v>
      </c>
      <c r="C18" s="16" t="s">
        <v>30</v>
      </c>
      <c r="D18" s="17">
        <f>50000*320</f>
        <v>16000000</v>
      </c>
      <c r="E18" s="18" t="s">
        <v>45</v>
      </c>
      <c r="F18" s="14" t="s">
        <v>42</v>
      </c>
      <c r="G18" s="14" t="s">
        <v>44</v>
      </c>
      <c r="H18" s="19" t="s">
        <v>28</v>
      </c>
      <c r="J18" s="7"/>
    </row>
    <row r="19" spans="1:10" ht="30" x14ac:dyDescent="0.25">
      <c r="A19" s="14">
        <f t="shared" si="0"/>
        <v>15</v>
      </c>
      <c r="B19" s="15" t="s">
        <v>36</v>
      </c>
      <c r="C19" s="16" t="s">
        <v>37</v>
      </c>
      <c r="D19" s="17">
        <f>300000*320</f>
        <v>96000000</v>
      </c>
      <c r="E19" s="18" t="s">
        <v>46</v>
      </c>
      <c r="F19" s="14" t="s">
        <v>44</v>
      </c>
      <c r="G19" s="14" t="s">
        <v>27</v>
      </c>
      <c r="H19" s="14" t="s">
        <v>38</v>
      </c>
      <c r="J19" s="10"/>
    </row>
    <row r="20" spans="1:10" ht="45" x14ac:dyDescent="0.25">
      <c r="A20" s="14">
        <f t="shared" si="0"/>
        <v>16</v>
      </c>
      <c r="B20" s="15" t="s">
        <v>7</v>
      </c>
      <c r="C20" s="16" t="s">
        <v>17</v>
      </c>
      <c r="D20" s="17">
        <f>45000*320</f>
        <v>14400000</v>
      </c>
      <c r="E20" s="18" t="s">
        <v>45</v>
      </c>
      <c r="F20" s="19" t="s">
        <v>25</v>
      </c>
      <c r="G20" s="19" t="s">
        <v>41</v>
      </c>
      <c r="H20" s="19" t="s">
        <v>41</v>
      </c>
    </row>
    <row r="21" spans="1:10" ht="30" x14ac:dyDescent="0.25">
      <c r="A21" s="14">
        <f t="shared" si="0"/>
        <v>17</v>
      </c>
      <c r="B21" s="15" t="s">
        <v>31</v>
      </c>
      <c r="C21" s="16" t="s">
        <v>34</v>
      </c>
      <c r="D21" s="17">
        <f>1300000*320</f>
        <v>416000000</v>
      </c>
      <c r="E21" s="18" t="s">
        <v>46</v>
      </c>
      <c r="F21" s="19" t="s">
        <v>25</v>
      </c>
      <c r="G21" s="19" t="s">
        <v>41</v>
      </c>
      <c r="H21" s="19" t="s">
        <v>43</v>
      </c>
      <c r="J21" s="11"/>
    </row>
    <row r="22" spans="1:10" ht="45" x14ac:dyDescent="0.25">
      <c r="A22" s="14">
        <f t="shared" si="0"/>
        <v>18</v>
      </c>
      <c r="B22" s="15" t="s">
        <v>40</v>
      </c>
      <c r="C22" s="16" t="s">
        <v>35</v>
      </c>
      <c r="D22" s="17">
        <f>41000*320</f>
        <v>13120000</v>
      </c>
      <c r="E22" s="18" t="s">
        <v>45</v>
      </c>
      <c r="F22" s="19" t="s">
        <v>25</v>
      </c>
      <c r="G22" s="19" t="s">
        <v>41</v>
      </c>
      <c r="H22" s="19" t="s">
        <v>43</v>
      </c>
      <c r="J22" s="11"/>
    </row>
    <row r="23" spans="1:10" ht="45" x14ac:dyDescent="0.25">
      <c r="A23" s="14">
        <f t="shared" si="0"/>
        <v>19</v>
      </c>
      <c r="B23" s="15" t="s">
        <v>9</v>
      </c>
      <c r="C23" s="16" t="s">
        <v>21</v>
      </c>
      <c r="D23" s="17">
        <f>500000*320</f>
        <v>160000000</v>
      </c>
      <c r="E23" s="18" t="s">
        <v>45</v>
      </c>
      <c r="F23" s="19" t="s">
        <v>43</v>
      </c>
      <c r="G23" s="14" t="s">
        <v>27</v>
      </c>
      <c r="H23" s="19" t="s">
        <v>26</v>
      </c>
      <c r="J23" s="6"/>
    </row>
    <row r="24" spans="1:10" ht="45" x14ac:dyDescent="0.25">
      <c r="A24" s="14">
        <f t="shared" si="0"/>
        <v>20</v>
      </c>
      <c r="B24" s="15" t="s">
        <v>10</v>
      </c>
      <c r="C24" s="16" t="s">
        <v>22</v>
      </c>
      <c r="D24" s="17">
        <f>150000*320</f>
        <v>48000000</v>
      </c>
      <c r="E24" s="18" t="s">
        <v>45</v>
      </c>
      <c r="F24" s="19" t="s">
        <v>43</v>
      </c>
      <c r="G24" s="14" t="s">
        <v>27</v>
      </c>
      <c r="H24" s="19" t="s">
        <v>26</v>
      </c>
      <c r="J24" s="8"/>
    </row>
    <row r="25" spans="1:10" ht="45" x14ac:dyDescent="0.25">
      <c r="A25" s="14">
        <f t="shared" si="0"/>
        <v>21</v>
      </c>
      <c r="B25" s="15" t="s">
        <v>11</v>
      </c>
      <c r="C25" s="16" t="s">
        <v>21</v>
      </c>
      <c r="D25" s="17">
        <f>500000*320</f>
        <v>160000000</v>
      </c>
      <c r="E25" s="18" t="s">
        <v>45</v>
      </c>
      <c r="F25" s="19" t="s">
        <v>43</v>
      </c>
      <c r="G25" s="14" t="s">
        <v>27</v>
      </c>
      <c r="H25" s="19" t="s">
        <v>26</v>
      </c>
    </row>
    <row r="26" spans="1:10" x14ac:dyDescent="0.25">
      <c r="A26" s="22" t="s">
        <v>6</v>
      </c>
      <c r="B26" s="22"/>
      <c r="C26" s="22"/>
      <c r="D26" s="22"/>
      <c r="E26" s="22"/>
      <c r="F26" s="22"/>
      <c r="G26" s="22"/>
      <c r="H26" s="22"/>
    </row>
    <row r="27" spans="1:10" x14ac:dyDescent="0.25">
      <c r="A27" s="22" t="s">
        <v>4</v>
      </c>
      <c r="B27" s="22"/>
      <c r="C27" s="22"/>
      <c r="D27" s="22"/>
      <c r="E27" s="22"/>
      <c r="F27" s="22"/>
      <c r="G27" s="22"/>
      <c r="H27" s="22"/>
    </row>
  </sheetData>
  <sortState ref="B4:I24">
    <sortCondition ref="F4:F24"/>
  </sortState>
  <mergeCells count="5">
    <mergeCell ref="A26:H26"/>
    <mergeCell ref="A27:H27"/>
    <mergeCell ref="A1:H1"/>
    <mergeCell ref="A2:H2"/>
    <mergeCell ref="A3:H3"/>
  </mergeCells>
  <printOptions horizontalCentered="1"/>
  <pageMargins left="0.37" right="0.23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Danish Mughal</dc:creator>
  <cp:lastModifiedBy>Kanval Raj</cp:lastModifiedBy>
  <cp:lastPrinted>2024-02-02T08:43:58Z</cp:lastPrinted>
  <dcterms:created xsi:type="dcterms:W3CDTF">2016-02-15T05:22:15Z</dcterms:created>
  <dcterms:modified xsi:type="dcterms:W3CDTF">2024-03-14T09:38:42Z</dcterms:modified>
</cp:coreProperties>
</file>